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990" tabRatio="598" activeTab="0"/>
  </bookViews>
  <sheets>
    <sheet name="Planilha orçamentária" sheetId="1" r:id="rId1"/>
    <sheet name="Plan3" sheetId="2" r:id="rId2"/>
    <sheet name="Plan2" sheetId="3" r:id="rId3"/>
  </sheets>
  <definedNames>
    <definedName name="_xlnm.Print_Titles" localSheetId="0">'Planilha orçamentária'!$1:$7</definedName>
  </definedNames>
  <calcPr fullCalcOnLoad="1"/>
</workbook>
</file>

<file path=xl/sharedStrings.xml><?xml version="1.0" encoding="utf-8"?>
<sst xmlns="http://schemas.openxmlformats.org/spreadsheetml/2006/main" count="75" uniqueCount="64">
  <si>
    <t>CONTRAPARTIDA</t>
  </si>
  <si>
    <t>TOMADOR:</t>
  </si>
  <si>
    <t>UNIDADE</t>
  </si>
  <si>
    <t>FEHIDRO</t>
  </si>
  <si>
    <t>FONTE DO RECURSO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</si>
  <si>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</si>
  <si>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</si>
  <si>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</si>
  <si>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</si>
  <si>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</si>
  <si>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</si>
  <si>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</si>
  <si>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</si>
  <si>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</si>
  <si>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OUTRAS FONTES FINANCIADORAS</t>
  </si>
  <si>
    <t>GOVERNO DO ESTADO DE SÃO PAULO</t>
  </si>
  <si>
    <t>ANEXO VIII DO MPO
PLANILHA DE ORÇAMENTO</t>
  </si>
  <si>
    <t>Município de Barra do Turvo</t>
  </si>
  <si>
    <t>Jefferson Luiz Martins</t>
  </si>
  <si>
    <t>Responsável Legal</t>
  </si>
  <si>
    <t>Responsável Técnico</t>
  </si>
  <si>
    <t>m</t>
  </si>
  <si>
    <t>Sub-Total</t>
  </si>
  <si>
    <t>hora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</si>
  <si>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</si>
  <si>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</si>
  <si>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</si>
  <si>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</si>
  <si>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</si>
  <si>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</si>
  <si>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</si>
  <si>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</si>
  <si>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</si>
  <si>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Fornecimento e Instalação de unidades de saneamento individual na Bacia do Rio Ribeira de Iguape, melhorando a qualidade das águas na sub-bacia do Rio Turvo, no bairro Paraíso situado na APA Planalto do Turvo.</t>
  </si>
  <si>
    <t>data base : Abril/2021</t>
  </si>
  <si>
    <t>CAIXA DE GORDURA - PE</t>
  </si>
  <si>
    <t>und</t>
  </si>
  <si>
    <t>CAIXA DE INSPEÇÃO - PRFV</t>
  </si>
  <si>
    <t>FOSSA SÉPTICA - PRFV</t>
  </si>
  <si>
    <t>FILTRO ANAERÓBICO - PE</t>
  </si>
  <si>
    <t>USI</t>
  </si>
  <si>
    <t>MATERIAIS DIVERSOS</t>
  </si>
  <si>
    <t>TUBOS DE PVC 100 mm</t>
  </si>
  <si>
    <t>TUBOS DE PVC 50 mm - coluna ventilação</t>
  </si>
  <si>
    <t>BRITA N° 2 FILTRO</t>
  </si>
  <si>
    <t xml:space="preserve">REPOSIÇÃO DE PISO CIMENTADO </t>
  </si>
  <si>
    <r>
      <t>m</t>
    </r>
    <r>
      <rPr>
        <vertAlign val="superscript"/>
        <sz val="11"/>
        <rFont val="Verdana"/>
        <family val="2"/>
      </rPr>
      <t>2</t>
    </r>
  </si>
  <si>
    <t>CONCRETO PARA BASE DE APOIO</t>
  </si>
  <si>
    <t>INSTALAÇÃO (MÃO DE OBRA + EQUIPAMENTOS)</t>
  </si>
  <si>
    <t>1.1.12</t>
  </si>
  <si>
    <t>RETRO-ESCAVADEIRA</t>
  </si>
  <si>
    <t>1.1.13</t>
  </si>
  <si>
    <t>AJUDANTE + LEIS SOCIAIS E ENCARGOS</t>
  </si>
  <si>
    <t>1.1.14</t>
  </si>
  <si>
    <t>PEDREIRO + LEIS SOCIAIS E ENCARGOS</t>
  </si>
  <si>
    <t>PREÇO DE REFERÊNCIA PARA CONTRATAR 3° PARA REALIZAR OS SERVIÇOS INCLUI TAXA DE LDI - LUCRO E DESPESAS INDIRETAS DE 28%.</t>
  </si>
  <si>
    <t>SUB-TOTAL (R$/USI)</t>
  </si>
  <si>
    <t>SUB-TOTAL</t>
  </si>
  <si>
    <t>Valores: Os custos apresentados são referentes ao Banco de Insumos e Banco de Obras e Serviços de Engenharia (LDI) referência março/2020 - Preço Sabesp. São custos referenciais e podem sofrer variação de acordo com a região, modalidade e de contratação.</t>
  </si>
  <si>
    <t>Construção e instalação de 45 Conjuntos de Unidade de saneamento individual</t>
  </si>
  <si>
    <t>TOTAL (R$/ 45 USI)</t>
  </si>
  <si>
    <t>TOTAL EMPREENDIMENTO (R$/USI)</t>
  </si>
  <si>
    <t>Daniel Francisco dos Santos</t>
  </si>
  <si>
    <t>SECRETARIA DE INFRAESTRUTURA E MEIO AMBIENTE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</si>
</sst>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</numFmts>
  <fonts count="51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0"/>
      <color indexed="8"/>
      <name val="MS Sans Serif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/>
      <right style="thin"/>
      <top style="thin"/>
      <bottom style="thin"/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/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7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13" fillId="0" borderId="19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12" fillId="0" borderId="19" xfId="48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 applyProtection="1">
      <alignment/>
      <protection hidden="1" locked="0"/>
    </xf>
    <xf numFmtId="177" fontId="32" fillId="0" borderId="19" xfId="61" applyFont="1" applyBorder="1" applyAlignment="1">
      <alignment vertical="center"/>
    </xf>
    <xf numFmtId="177" fontId="33" fillId="0" borderId="19" xfId="61" applyFont="1" applyBorder="1" applyAlignment="1">
      <alignment vertical="center"/>
    </xf>
    <xf numFmtId="0" fontId="12" fillId="0" borderId="19" xfId="0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right"/>
    </xf>
    <xf numFmtId="4" fontId="13" fillId="0" borderId="19" xfId="45" applyNumberFormat="1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4" fontId="12" fillId="0" borderId="19" xfId="45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 applyProtection="1">
      <alignment/>
      <protection hidden="1" locked="0"/>
    </xf>
    <xf numFmtId="177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 applyProtection="1">
      <alignment/>
      <protection hidden="1" locked="0"/>
    </xf>
    <xf numFmtId="4" fontId="13" fillId="33" borderId="24" xfId="0" applyNumberFormat="1" applyFont="1" applyFill="1" applyBorder="1" applyAlignment="1" applyProtection="1">
      <alignment/>
      <protection hidden="1" locked="0"/>
    </xf>
    <xf numFmtId="0" fontId="3" fillId="0" borderId="25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7" fontId="3" fillId="0" borderId="25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left"/>
    </xf>
    <xf numFmtId="4" fontId="13" fillId="0" borderId="30" xfId="0" applyNumberFormat="1" applyFont="1" applyFill="1" applyBorder="1" applyAlignment="1">
      <alignment horizontal="left"/>
    </xf>
    <xf numFmtId="4" fontId="13" fillId="0" borderId="31" xfId="0" applyNumberFormat="1" applyFont="1" applyFill="1" applyBorder="1" applyAlignment="1">
      <alignment horizontal="left"/>
    </xf>
    <xf numFmtId="2" fontId="6" fillId="34" borderId="25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2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7" fontId="13" fillId="0" borderId="29" xfId="0" applyNumberFormat="1" applyFont="1" applyFill="1" applyBorder="1" applyAlignment="1">
      <alignment horizontal="center" wrapText="1"/>
    </xf>
    <xf numFmtId="177" fontId="13" fillId="0" borderId="30" xfId="0" applyNumberFormat="1" applyFont="1" applyFill="1" applyBorder="1" applyAlignment="1">
      <alignment horizontal="center" wrapText="1"/>
    </xf>
    <xf numFmtId="177" fontId="13" fillId="0" borderId="31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" fontId="3" fillId="0" borderId="17" xfId="0" applyNumberFormat="1" applyFont="1" applyFill="1" applyBorder="1" applyAlignment="1">
      <alignment horizontal="center" vertical="center" shrinkToFit="1"/>
    </xf>
    <xf numFmtId="17" fontId="3" fillId="0" borderId="35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3" fillId="33" borderId="29" xfId="0" applyNumberFormat="1" applyFont="1" applyFill="1" applyBorder="1" applyAlignment="1">
      <alignment horizontal="left"/>
    </xf>
    <xf numFmtId="4" fontId="13" fillId="33" borderId="30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/>
    </xf>
    <xf numFmtId="2" fontId="3" fillId="34" borderId="2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77" fontId="13" fillId="0" borderId="29" xfId="0" applyNumberFormat="1" applyFont="1" applyFill="1" applyBorder="1" applyAlignment="1">
      <alignment horizontal="left" wrapText="1"/>
    </xf>
    <xf numFmtId="177" fontId="13" fillId="0" borderId="30" xfId="0" applyNumberFormat="1" applyFont="1" applyFill="1" applyBorder="1" applyAlignment="1">
      <alignment horizontal="left" wrapText="1"/>
    </xf>
    <xf numFmtId="177" fontId="13" fillId="0" borderId="31" xfId="0" applyNumberFormat="1" applyFont="1" applyFill="1" applyBorder="1" applyAlignment="1">
      <alignment horizontal="left" wrapText="1"/>
    </xf>
    <xf numFmtId="4" fontId="13" fillId="0" borderId="29" xfId="0" applyNumberFormat="1" applyFont="1" applyFill="1" applyBorder="1" applyAlignment="1">
      <alignment horizontal="right"/>
    </xf>
    <xf numFmtId="4" fontId="13" fillId="0" borderId="30" xfId="0" applyNumberFormat="1" applyFont="1" applyFill="1" applyBorder="1" applyAlignment="1">
      <alignment horizontal="right"/>
    </xf>
    <xf numFmtId="4" fontId="13" fillId="0" borderId="31" xfId="0" applyNumberFormat="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28575</xdr:rowOff>
    </xdr:from>
    <xdr:to>
      <xdr:col>8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28575"/>
          <a:ext cx="714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7.421875" style="2" customWidth="1"/>
    <col min="2" max="2" width="65.57421875" style="2" customWidth="1"/>
    <col min="3" max="3" width="20.140625" style="2" bestFit="1" customWidth="1"/>
    <col min="4" max="4" width="11.00390625" style="2" customWidth="1"/>
    <col min="5" max="5" width="21.140625" style="2" customWidth="1"/>
    <col min="6" max="6" width="18.57421875" style="2" customWidth="1"/>
    <col min="7" max="7" width="19.7109375" style="2" customWidth="1"/>
    <col min="8" max="8" width="22.140625" style="2" customWidth="1"/>
    <col min="9" max="9" width="18.57421875" style="2" customWidth="1"/>
    <col min="10" max="10" width="12.7109375" style="2" customWidth="1"/>
    <col min="11" max="16384" width="9.140625" style="2" customWidth="1"/>
  </cols>
  <sheetData>
    <row r="1" spans="1:9" ht="37.5" customHeight="1">
      <c r="A1" s="91" t="s">
        <v>15</v>
      </c>
      <c r="B1" s="92"/>
      <c r="C1" s="100" t="s">
        <v>16</v>
      </c>
      <c r="D1" s="101"/>
      <c r="E1" s="101"/>
      <c r="F1" s="101"/>
      <c r="G1" s="101"/>
      <c r="H1" s="101"/>
      <c r="I1" s="97"/>
    </row>
    <row r="2" spans="1:10" ht="28.5" customHeight="1">
      <c r="A2" s="93" t="s">
        <v>63</v>
      </c>
      <c r="B2" s="94"/>
      <c r="C2" s="19" t="s">
        <v>1</v>
      </c>
      <c r="D2" s="102" t="s">
        <v>17</v>
      </c>
      <c r="E2" s="103"/>
      <c r="F2" s="103"/>
      <c r="G2" s="103"/>
      <c r="H2" s="103"/>
      <c r="I2" s="98"/>
      <c r="J2" s="1"/>
    </row>
    <row r="3" spans="1:10" ht="44.25" customHeight="1" thickBot="1">
      <c r="A3" s="95" t="s">
        <v>10</v>
      </c>
      <c r="B3" s="96"/>
      <c r="C3" s="10" t="s">
        <v>11</v>
      </c>
      <c r="D3" s="89" t="s">
        <v>33</v>
      </c>
      <c r="E3" s="90"/>
      <c r="F3" s="90"/>
      <c r="G3" s="90"/>
      <c r="H3" s="90"/>
      <c r="I3" s="99"/>
      <c r="J3" s="1"/>
    </row>
    <row r="4" spans="1:10" ht="24.75" customHeight="1" thickBot="1">
      <c r="A4" s="17"/>
      <c r="C4" s="15" t="s">
        <v>12</v>
      </c>
      <c r="D4" s="15"/>
      <c r="E4" s="15"/>
      <c r="F4" s="15"/>
      <c r="I4" s="12"/>
      <c r="J4" s="13"/>
    </row>
    <row r="5" spans="1:9" s="5" customFormat="1" ht="24.75" customHeight="1" thickBot="1" thickTop="1">
      <c r="A5" s="18"/>
      <c r="B5" s="16"/>
      <c r="C5" s="14"/>
      <c r="D5" s="11"/>
      <c r="E5" s="82" t="s">
        <v>8</v>
      </c>
      <c r="F5" s="83"/>
      <c r="G5" s="86" t="s">
        <v>34</v>
      </c>
      <c r="H5" s="87"/>
      <c r="I5" s="88"/>
    </row>
    <row r="6" spans="1:10" s="5" customFormat="1" ht="15.75" customHeight="1" thickBot="1">
      <c r="A6" s="77" t="s">
        <v>13</v>
      </c>
      <c r="B6" s="77" t="s">
        <v>7</v>
      </c>
      <c r="C6" s="84" t="s">
        <v>2</v>
      </c>
      <c r="D6" s="77" t="s">
        <v>9</v>
      </c>
      <c r="E6" s="77" t="s">
        <v>5</v>
      </c>
      <c r="F6" s="77" t="s">
        <v>6</v>
      </c>
      <c r="G6" s="79" t="s">
        <v>4</v>
      </c>
      <c r="H6" s="80"/>
      <c r="I6" s="81"/>
      <c r="J6" s="6"/>
    </row>
    <row r="7" spans="1:10" s="5" customFormat="1" ht="45.75" customHeight="1">
      <c r="A7" s="78"/>
      <c r="B7" s="78"/>
      <c r="C7" s="85"/>
      <c r="D7" s="78"/>
      <c r="E7" s="78"/>
      <c r="F7" s="78"/>
      <c r="G7" s="20" t="s">
        <v>3</v>
      </c>
      <c r="H7" s="20" t="s">
        <v>0</v>
      </c>
      <c r="I7" s="21" t="s">
        <v>14</v>
      </c>
      <c r="J7" s="7"/>
    </row>
    <row r="8" spans="1:10" ht="18.75" customHeight="1">
      <c r="A8" s="74" t="s">
        <v>59</v>
      </c>
      <c r="B8" s="75"/>
      <c r="C8" s="75"/>
      <c r="D8" s="75"/>
      <c r="E8" s="75"/>
      <c r="F8" s="75"/>
      <c r="G8" s="75"/>
      <c r="H8" s="75"/>
      <c r="I8" s="76"/>
      <c r="J8" s="3"/>
    </row>
    <row r="9" spans="1:10" ht="24.75" customHeight="1">
      <c r="A9" s="33"/>
      <c r="B9" s="109" t="s">
        <v>40</v>
      </c>
      <c r="C9" s="110"/>
      <c r="D9" s="110"/>
      <c r="E9" s="110"/>
      <c r="F9" s="110"/>
      <c r="G9" s="110"/>
      <c r="H9" s="110"/>
      <c r="I9" s="111"/>
      <c r="J9" s="3"/>
    </row>
    <row r="10" spans="1:10" ht="28.5" customHeight="1">
      <c r="A10" s="40" t="s">
        <v>24</v>
      </c>
      <c r="B10" s="36" t="s">
        <v>35</v>
      </c>
      <c r="C10" s="43" t="s">
        <v>36</v>
      </c>
      <c r="D10" s="38">
        <v>45</v>
      </c>
      <c r="E10" s="45">
        <v>206.28</v>
      </c>
      <c r="F10" s="44">
        <f>E10*D10</f>
        <v>9282.6</v>
      </c>
      <c r="G10" s="44">
        <f>(F10*97)/100</f>
        <v>9004.122000000001</v>
      </c>
      <c r="H10" s="45">
        <f>(F10*3)/100</f>
        <v>278.478</v>
      </c>
      <c r="I10" s="34"/>
      <c r="J10" s="3"/>
    </row>
    <row r="11" spans="1:10" ht="25.5" customHeight="1">
      <c r="A11" s="40" t="s">
        <v>25</v>
      </c>
      <c r="B11" s="36" t="s">
        <v>37</v>
      </c>
      <c r="C11" s="43" t="s">
        <v>36</v>
      </c>
      <c r="D11" s="38">
        <v>90</v>
      </c>
      <c r="E11" s="45">
        <v>476.82</v>
      </c>
      <c r="F11" s="44">
        <f>E11*D11</f>
        <v>42913.8</v>
      </c>
      <c r="G11" s="44">
        <f>(F11*97)/100</f>
        <v>41626.386</v>
      </c>
      <c r="H11" s="45">
        <f>(F11*3)/100</f>
        <v>1287.414</v>
      </c>
      <c r="I11" s="34"/>
      <c r="J11" s="3"/>
    </row>
    <row r="12" spans="1:10" ht="31.5" customHeight="1">
      <c r="A12" s="40" t="s">
        <v>26</v>
      </c>
      <c r="B12" s="36" t="s">
        <v>38</v>
      </c>
      <c r="C12" s="43" t="s">
        <v>36</v>
      </c>
      <c r="D12" s="38">
        <v>45</v>
      </c>
      <c r="E12" s="45">
        <v>1702.26</v>
      </c>
      <c r="F12" s="44">
        <f>E12*D12</f>
        <v>76601.7</v>
      </c>
      <c r="G12" s="44">
        <f>(F12*97)/100</f>
        <v>74303.64899999999</v>
      </c>
      <c r="H12" s="45">
        <f>(F12*3)/100</f>
        <v>2298.051</v>
      </c>
      <c r="I12" s="34"/>
      <c r="J12" s="3"/>
    </row>
    <row r="13" spans="1:10" ht="20.25" customHeight="1">
      <c r="A13" s="40" t="s">
        <v>27</v>
      </c>
      <c r="B13" s="36" t="s">
        <v>39</v>
      </c>
      <c r="C13" s="43" t="s">
        <v>36</v>
      </c>
      <c r="D13" s="38">
        <v>45</v>
      </c>
      <c r="E13" s="45">
        <v>1884.98</v>
      </c>
      <c r="F13" s="44">
        <f>E13*D13</f>
        <v>84824.1</v>
      </c>
      <c r="G13" s="44">
        <f>(F13*97)/100</f>
        <v>82279.37700000001</v>
      </c>
      <c r="H13" s="45">
        <f>(F13*3)/100</f>
        <v>2544.723</v>
      </c>
      <c r="I13" s="34"/>
      <c r="J13" s="3"/>
    </row>
    <row r="14" spans="1:10" ht="20.25" customHeight="1">
      <c r="A14" s="112" t="s">
        <v>22</v>
      </c>
      <c r="B14" s="113"/>
      <c r="C14" s="113"/>
      <c r="D14" s="113"/>
      <c r="E14" s="114"/>
      <c r="F14" s="41">
        <f>SUM(F10:F13)</f>
        <v>213622.2</v>
      </c>
      <c r="G14" s="42">
        <f>SUM(G10:G13)</f>
        <v>207213.53399999999</v>
      </c>
      <c r="H14" s="35">
        <f>SUM(H10:H13)</f>
        <v>6408.666</v>
      </c>
      <c r="I14" s="34"/>
      <c r="J14" s="3"/>
    </row>
    <row r="15" spans="1:10" ht="17.25" customHeight="1">
      <c r="A15" s="41"/>
      <c r="B15" s="66" t="s">
        <v>41</v>
      </c>
      <c r="C15" s="67"/>
      <c r="D15" s="67"/>
      <c r="E15" s="67"/>
      <c r="F15" s="67"/>
      <c r="G15" s="67"/>
      <c r="H15" s="67"/>
      <c r="I15" s="68"/>
      <c r="J15" s="3"/>
    </row>
    <row r="16" spans="1:10" ht="23.25" customHeight="1">
      <c r="A16" s="40" t="s">
        <v>28</v>
      </c>
      <c r="B16" s="36" t="s">
        <v>42</v>
      </c>
      <c r="C16" s="43" t="s">
        <v>21</v>
      </c>
      <c r="D16" s="39">
        <v>675</v>
      </c>
      <c r="E16" s="45">
        <v>7.24</v>
      </c>
      <c r="F16" s="44">
        <f>E16*D16</f>
        <v>4887</v>
      </c>
      <c r="G16" s="45">
        <f>(F16*97)/100</f>
        <v>4740.39</v>
      </c>
      <c r="H16" s="45">
        <f>(F16*3)/100</f>
        <v>146.61</v>
      </c>
      <c r="I16" s="34"/>
      <c r="J16" s="3"/>
    </row>
    <row r="17" spans="1:10" ht="31.5" customHeight="1">
      <c r="A17" s="40" t="s">
        <v>29</v>
      </c>
      <c r="B17" s="36" t="s">
        <v>43</v>
      </c>
      <c r="C17" s="43" t="s">
        <v>21</v>
      </c>
      <c r="D17" s="39">
        <v>450</v>
      </c>
      <c r="E17" s="45">
        <v>4.81</v>
      </c>
      <c r="F17" s="44">
        <f>E17*D17</f>
        <v>2164.5</v>
      </c>
      <c r="G17" s="45">
        <f>(F17*97)/100</f>
        <v>2099.565</v>
      </c>
      <c r="H17" s="45">
        <f>(F17*3)/100</f>
        <v>64.935</v>
      </c>
      <c r="I17" s="34"/>
      <c r="J17" s="3"/>
    </row>
    <row r="18" spans="1:10" ht="31.5" customHeight="1">
      <c r="A18" s="40" t="s">
        <v>30</v>
      </c>
      <c r="B18" s="36" t="s">
        <v>44</v>
      </c>
      <c r="C18" s="43" t="s">
        <v>46</v>
      </c>
      <c r="D18" s="39">
        <v>22.5</v>
      </c>
      <c r="E18" s="45">
        <v>54</v>
      </c>
      <c r="F18" s="44">
        <f>E18*D18</f>
        <v>1215</v>
      </c>
      <c r="G18" s="45">
        <f>(F18*97)/100</f>
        <v>1178.55</v>
      </c>
      <c r="H18" s="45">
        <f>(F18*3)/100</f>
        <v>36.45</v>
      </c>
      <c r="I18" s="34"/>
      <c r="J18" s="3"/>
    </row>
    <row r="19" spans="1:10" ht="20.25" customHeight="1">
      <c r="A19" s="40" t="s">
        <v>31</v>
      </c>
      <c r="B19" s="36" t="s">
        <v>45</v>
      </c>
      <c r="C19" s="43" t="s">
        <v>46</v>
      </c>
      <c r="D19" s="39">
        <v>90</v>
      </c>
      <c r="E19" s="45">
        <v>57.97</v>
      </c>
      <c r="F19" s="44">
        <f>E19*D19</f>
        <v>5217.3</v>
      </c>
      <c r="G19" s="45">
        <f>(F19*97)/100</f>
        <v>5060.781</v>
      </c>
      <c r="H19" s="45">
        <f>(F19*3)/100</f>
        <v>156.519</v>
      </c>
      <c r="I19" s="34"/>
      <c r="J19" s="3"/>
    </row>
    <row r="20" spans="1:10" ht="20.25" customHeight="1">
      <c r="A20" s="40" t="s">
        <v>32</v>
      </c>
      <c r="B20" s="36" t="s">
        <v>47</v>
      </c>
      <c r="C20" s="43" t="s">
        <v>46</v>
      </c>
      <c r="D20" s="39">
        <v>7.2</v>
      </c>
      <c r="E20" s="45">
        <v>227.72</v>
      </c>
      <c r="F20" s="44">
        <f>E20*D20</f>
        <v>1639.584</v>
      </c>
      <c r="G20" s="45">
        <f>(F20*97)/100</f>
        <v>1590.39648</v>
      </c>
      <c r="H20" s="45">
        <f>(F20*3)/100</f>
        <v>49.187520000000006</v>
      </c>
      <c r="I20" s="34"/>
      <c r="J20" s="3"/>
    </row>
    <row r="21" spans="1:10" ht="20.25" customHeight="1">
      <c r="A21" s="112" t="s">
        <v>22</v>
      </c>
      <c r="B21" s="113"/>
      <c r="C21" s="113"/>
      <c r="D21" s="113"/>
      <c r="E21" s="114"/>
      <c r="F21" s="42">
        <f>SUM(F16:F20)</f>
        <v>15123.384</v>
      </c>
      <c r="G21" s="35">
        <f>SUM(G16:G20)</f>
        <v>14669.68248</v>
      </c>
      <c r="H21" s="35">
        <f>SUM(H16:H20)</f>
        <v>453.70152</v>
      </c>
      <c r="I21" s="34"/>
      <c r="J21" s="3"/>
    </row>
    <row r="22" spans="1:10" ht="20.25" customHeight="1">
      <c r="A22" s="41"/>
      <c r="B22" s="66" t="s">
        <v>48</v>
      </c>
      <c r="C22" s="67"/>
      <c r="D22" s="67"/>
      <c r="E22" s="67"/>
      <c r="F22" s="67"/>
      <c r="G22" s="67"/>
      <c r="H22" s="67"/>
      <c r="I22" s="68"/>
      <c r="J22" s="3"/>
    </row>
    <row r="23" spans="1:10" ht="44.25" customHeight="1">
      <c r="A23" s="40" t="s">
        <v>49</v>
      </c>
      <c r="B23" s="36" t="s">
        <v>50</v>
      </c>
      <c r="C23" s="43" t="s">
        <v>23</v>
      </c>
      <c r="D23" s="39">
        <v>247.5</v>
      </c>
      <c r="E23" s="45">
        <v>150</v>
      </c>
      <c r="F23" s="44">
        <f>E23*D23</f>
        <v>37125</v>
      </c>
      <c r="G23" s="45">
        <f>(F23*97)/100</f>
        <v>36011.25</v>
      </c>
      <c r="H23" s="45">
        <f>(F23*3)/100</f>
        <v>1113.75</v>
      </c>
      <c r="I23" s="34"/>
      <c r="J23" s="3"/>
    </row>
    <row r="24" spans="1:10" ht="42.75" customHeight="1">
      <c r="A24" s="40" t="s">
        <v>51</v>
      </c>
      <c r="B24" s="36" t="s">
        <v>52</v>
      </c>
      <c r="C24" s="43" t="s">
        <v>23</v>
      </c>
      <c r="D24" s="39">
        <v>450</v>
      </c>
      <c r="E24" s="45">
        <v>18.01</v>
      </c>
      <c r="F24" s="44">
        <f>E24*D24</f>
        <v>8104.500000000001</v>
      </c>
      <c r="G24" s="45">
        <f>(F24*97)/100</f>
        <v>7861.365000000002</v>
      </c>
      <c r="H24" s="45">
        <f>(F24*3)/100</f>
        <v>243.13500000000005</v>
      </c>
      <c r="I24" s="34"/>
      <c r="J24" s="3"/>
    </row>
    <row r="25" spans="1:10" ht="42.75" customHeight="1">
      <c r="A25" s="40" t="s">
        <v>53</v>
      </c>
      <c r="B25" s="36" t="s">
        <v>54</v>
      </c>
      <c r="C25" s="43" t="s">
        <v>23</v>
      </c>
      <c r="D25" s="39">
        <v>450</v>
      </c>
      <c r="E25" s="45">
        <v>23.17</v>
      </c>
      <c r="F25" s="44">
        <f>D25*E25</f>
        <v>10426.5</v>
      </c>
      <c r="G25" s="45">
        <f>(F25*97)/100</f>
        <v>10113.705</v>
      </c>
      <c r="H25" s="45">
        <f>(F25*3)/100</f>
        <v>312.795</v>
      </c>
      <c r="I25" s="34"/>
      <c r="J25" s="3"/>
    </row>
    <row r="26" spans="1:10" ht="20.25" customHeight="1">
      <c r="A26" s="112" t="s">
        <v>22</v>
      </c>
      <c r="B26" s="113"/>
      <c r="C26" s="113"/>
      <c r="D26" s="113"/>
      <c r="E26" s="114"/>
      <c r="F26" s="42">
        <f>SUM(F23:F25)</f>
        <v>55656</v>
      </c>
      <c r="G26" s="35">
        <f>SUM(G23:G25)</f>
        <v>53986.32000000001</v>
      </c>
      <c r="H26" s="35">
        <f>SUM(H23:H25)</f>
        <v>1669.68</v>
      </c>
      <c r="I26" s="34"/>
      <c r="J26" s="3"/>
    </row>
    <row r="27" spans="1:9" ht="24" customHeight="1" thickBot="1">
      <c r="A27" s="56" t="s">
        <v>57</v>
      </c>
      <c r="B27" s="57"/>
      <c r="C27" s="57"/>
      <c r="D27" s="57"/>
      <c r="E27" s="58"/>
      <c r="F27" s="37">
        <f>F14+F21+F26</f>
        <v>284401.58400000003</v>
      </c>
      <c r="G27" s="37">
        <v>275869.53</v>
      </c>
      <c r="H27" s="37">
        <f>H14+H21+H26</f>
        <v>8532.04752</v>
      </c>
      <c r="I27" s="37"/>
    </row>
    <row r="28" spans="1:9" ht="21" customHeight="1" thickBot="1">
      <c r="A28" s="59"/>
      <c r="B28" s="60"/>
      <c r="C28" s="60"/>
      <c r="D28" s="61"/>
      <c r="E28" s="62" t="s">
        <v>56</v>
      </c>
      <c r="F28" s="62"/>
      <c r="G28" s="63">
        <f>G27+H27+I27</f>
        <v>284401.57752000005</v>
      </c>
      <c r="H28" s="64"/>
      <c r="I28" s="65"/>
    </row>
    <row r="29" spans="1:9" ht="14.25">
      <c r="A29" s="41"/>
      <c r="B29" s="66" t="s">
        <v>55</v>
      </c>
      <c r="C29" s="67"/>
      <c r="D29" s="67"/>
      <c r="E29" s="67"/>
      <c r="F29" s="67"/>
      <c r="G29" s="67"/>
      <c r="H29" s="67"/>
      <c r="I29" s="68"/>
    </row>
    <row r="30" spans="1:9" ht="15" thickBot="1">
      <c r="A30" s="47"/>
      <c r="B30" s="56" t="s">
        <v>57</v>
      </c>
      <c r="C30" s="57"/>
      <c r="D30" s="57"/>
      <c r="E30" s="57"/>
      <c r="F30" s="49">
        <f>(G28*28)/100</f>
        <v>79632.44170560001</v>
      </c>
      <c r="G30" s="49">
        <f>(F30*97)/100</f>
        <v>77243.46845443202</v>
      </c>
      <c r="H30" s="49">
        <f>(F30*3)/100</f>
        <v>2388.9732511680004</v>
      </c>
      <c r="I30" s="48"/>
    </row>
    <row r="31" spans="1:9" ht="15" thickBot="1">
      <c r="A31" s="50"/>
      <c r="B31" s="104" t="s">
        <v>60</v>
      </c>
      <c r="C31" s="105"/>
      <c r="D31" s="105"/>
      <c r="E31" s="105"/>
      <c r="F31" s="52">
        <f>F14+F21+F26+F30</f>
        <v>364034.02570560004</v>
      </c>
      <c r="G31" s="52">
        <v>353113.01</v>
      </c>
      <c r="H31" s="52">
        <f>H14+H21+H26+H30</f>
        <v>10921.020771168001</v>
      </c>
      <c r="I31" s="51"/>
    </row>
    <row r="32" spans="1:9" ht="15" thickBot="1">
      <c r="A32" s="53"/>
      <c r="B32" s="108"/>
      <c r="C32" s="108"/>
      <c r="D32" s="106" t="s">
        <v>61</v>
      </c>
      <c r="E32" s="106"/>
      <c r="F32" s="107"/>
      <c r="G32" s="69">
        <f>F31</f>
        <v>364034.02570560004</v>
      </c>
      <c r="H32" s="70"/>
      <c r="I32" s="71"/>
    </row>
    <row r="33" spans="1:9" ht="14.25">
      <c r="A33" s="22"/>
      <c r="B33" s="22"/>
      <c r="C33" s="22"/>
      <c r="D33" s="22"/>
      <c r="E33" s="46"/>
      <c r="F33" s="46"/>
      <c r="G33" s="9"/>
      <c r="H33" s="9"/>
      <c r="I33" s="9"/>
    </row>
    <row r="34" spans="1:9" ht="14.25">
      <c r="A34" s="22"/>
      <c r="B34" s="22"/>
      <c r="C34" s="22"/>
      <c r="D34" s="22"/>
      <c r="E34" s="46"/>
      <c r="F34" s="46"/>
      <c r="G34" s="9"/>
      <c r="H34" s="9"/>
      <c r="I34" s="9"/>
    </row>
    <row r="35" spans="1:9" ht="36.75" customHeight="1">
      <c r="A35" s="73" t="s">
        <v>58</v>
      </c>
      <c r="B35" s="73"/>
      <c r="C35" s="73"/>
      <c r="D35" s="73"/>
      <c r="E35" s="73"/>
      <c r="F35" s="73"/>
      <c r="G35" s="73"/>
      <c r="H35" s="73"/>
      <c r="I35" s="73"/>
    </row>
    <row r="36" spans="1:9" ht="14.25">
      <c r="A36" s="22"/>
      <c r="B36" s="22"/>
      <c r="C36" s="22"/>
      <c r="D36" s="22"/>
      <c r="E36" s="46"/>
      <c r="F36" s="46"/>
      <c r="G36" s="9"/>
      <c r="H36" s="9"/>
      <c r="I36" s="9"/>
    </row>
    <row r="37" spans="1:9" ht="14.25">
      <c r="A37" s="22"/>
      <c r="B37" s="22"/>
      <c r="C37" s="22"/>
      <c r="D37" s="22"/>
      <c r="E37" s="46"/>
      <c r="F37" s="46"/>
      <c r="G37" s="9"/>
      <c r="H37" s="9"/>
      <c r="I37" s="9"/>
    </row>
    <row r="38" spans="1:9" ht="14.25">
      <c r="A38" s="23"/>
      <c r="B38" s="23"/>
      <c r="C38" s="23"/>
      <c r="D38" s="24"/>
      <c r="E38" s="24"/>
      <c r="F38" s="24"/>
      <c r="G38" s="24"/>
      <c r="H38" s="24"/>
      <c r="I38" s="25"/>
    </row>
    <row r="39" spans="1:9" ht="13.5" thickBot="1">
      <c r="A39" s="26"/>
      <c r="B39" s="27"/>
      <c r="C39" s="26"/>
      <c r="D39" s="26"/>
      <c r="E39" s="26"/>
      <c r="F39" s="26"/>
      <c r="G39" s="72"/>
      <c r="H39" s="72"/>
      <c r="I39" s="26"/>
    </row>
    <row r="40" spans="1:9" ht="15" thickTop="1">
      <c r="A40" s="23"/>
      <c r="B40" s="28" t="s">
        <v>18</v>
      </c>
      <c r="C40" s="29"/>
      <c r="D40" s="24"/>
      <c r="E40" s="24"/>
      <c r="F40" s="24"/>
      <c r="G40" s="55" t="s">
        <v>62</v>
      </c>
      <c r="H40" s="55"/>
      <c r="I40" s="25"/>
    </row>
    <row r="41" spans="1:9" ht="12.75">
      <c r="A41" s="30"/>
      <c r="B41" s="31" t="s">
        <v>19</v>
      </c>
      <c r="C41" s="30"/>
      <c r="D41" s="32"/>
      <c r="E41" s="32"/>
      <c r="F41" s="32"/>
      <c r="G41" s="54" t="s">
        <v>20</v>
      </c>
      <c r="H41" s="54"/>
      <c r="I41" s="32"/>
    </row>
    <row r="42" spans="1:9" ht="12.75">
      <c r="A42" s="26"/>
      <c r="B42" s="26"/>
      <c r="C42" s="26"/>
      <c r="D42" s="32"/>
      <c r="E42" s="32"/>
      <c r="F42" s="32"/>
      <c r="G42" s="32"/>
      <c r="H42" s="32"/>
      <c r="I42" s="32"/>
    </row>
    <row r="43" spans="2:9" ht="12.75">
      <c r="B43" s="8"/>
      <c r="D43" s="4"/>
      <c r="E43" s="4"/>
      <c r="F43" s="4"/>
      <c r="G43" s="4"/>
      <c r="H43" s="4"/>
      <c r="I43" s="4"/>
    </row>
  </sheetData>
  <sheetProtection/>
  <mergeCells count="37">
    <mergeCell ref="B31:E31"/>
    <mergeCell ref="B30:E30"/>
    <mergeCell ref="D32:F32"/>
    <mergeCell ref="B32:C32"/>
    <mergeCell ref="B9:I9"/>
    <mergeCell ref="A14:E14"/>
    <mergeCell ref="B15:I15"/>
    <mergeCell ref="A21:E21"/>
    <mergeCell ref="B22:I22"/>
    <mergeCell ref="A26:E26"/>
    <mergeCell ref="D3:H3"/>
    <mergeCell ref="A1:B1"/>
    <mergeCell ref="A2:B2"/>
    <mergeCell ref="A3:B3"/>
    <mergeCell ref="I1:I3"/>
    <mergeCell ref="C1:H1"/>
    <mergeCell ref="D2:H2"/>
    <mergeCell ref="A8:I8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G41:H41"/>
    <mergeCell ref="G40:H40"/>
    <mergeCell ref="A27:E27"/>
    <mergeCell ref="A28:D28"/>
    <mergeCell ref="E28:F28"/>
    <mergeCell ref="G28:I28"/>
    <mergeCell ref="B29:I29"/>
    <mergeCell ref="G32:I32"/>
    <mergeCell ref="G39:H39"/>
    <mergeCell ref="A35:I35"/>
  </mergeCells>
  <printOptions horizontalCentered="1" verticalCentered="1"/>
  <pageMargins left="0.25" right="0.25" top="0.75" bottom="0.75" header="0.3" footer="0.3"/>
  <pageSetup horizontalDpi="300" verticalDpi="300" orientation="landscape" paperSize="9" scale="68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Edilson</cp:lastModifiedBy>
  <cp:lastPrinted>2018-04-27T10:47:31Z</cp:lastPrinted>
  <dcterms:created xsi:type="dcterms:W3CDTF">1999-02-01T16:53:28Z</dcterms:created>
  <dcterms:modified xsi:type="dcterms:W3CDTF">2022-07-07T18:09:36Z</dcterms:modified>
  <cp:category/>
  <cp:version/>
  <cp:contentType/>
  <cp:contentStatus/>
</cp:coreProperties>
</file>